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9270" windowHeight="5940"/>
  </bookViews>
  <sheets>
    <sheet name="KONTUR3C" sheetId="1" r:id="rId1"/>
    <sheet name="Проверка" sheetId="2" r:id="rId2"/>
  </sheets>
  <definedNames>
    <definedName name="Ckmax">KONTUR3C!$E$4</definedName>
    <definedName name="Ckmin">KONTUR3C!$E$3</definedName>
    <definedName name="Cmax">KONTUR3C!$B$7</definedName>
    <definedName name="Cmin">KONTUR3C!$B$6</definedName>
    <definedName name="Cpar">KONTUR3C!$E$7</definedName>
    <definedName name="Fmax">KONTUR3C!$B$3</definedName>
    <definedName name="Fmin">KONTUR3C!$B$4</definedName>
    <definedName name="Lk">KONTUR3C!$B$5</definedName>
  </definedNames>
  <calcPr calcId="125725" fullPrecision="0"/>
</workbook>
</file>

<file path=xl/calcChain.xml><?xml version="1.0" encoding="utf-8"?>
<calcChain xmlns="http://schemas.openxmlformats.org/spreadsheetml/2006/main">
  <c r="G7" i="2"/>
  <c r="J7" s="1"/>
  <c r="G6"/>
  <c r="J6" s="1"/>
  <c r="C8"/>
  <c r="E4" i="1"/>
  <c r="E3"/>
  <c r="B8"/>
  <c r="E7" l="1"/>
  <c r="E8" s="1"/>
  <c r="H4"/>
  <c r="H3"/>
</calcChain>
</file>

<file path=xl/sharedStrings.xml><?xml version="1.0" encoding="utf-8"?>
<sst xmlns="http://schemas.openxmlformats.org/spreadsheetml/2006/main" count="50" uniqueCount="30">
  <si>
    <t>RADIO 1992/11   p.23</t>
  </si>
  <si>
    <t>Fmax=</t>
  </si>
  <si>
    <t>MHz</t>
  </si>
  <si>
    <t>Ckmin=</t>
  </si>
  <si>
    <t>pF</t>
  </si>
  <si>
    <t>dC=</t>
  </si>
  <si>
    <t>Fmin=</t>
  </si>
  <si>
    <t>Ckmax=</t>
  </si>
  <si>
    <t>kC=</t>
  </si>
  <si>
    <t>Lk=</t>
  </si>
  <si>
    <t>uH</t>
  </si>
  <si>
    <t>Cmin=</t>
  </si>
  <si>
    <t>Cmax=</t>
  </si>
  <si>
    <t>Cpar=</t>
  </si>
  <si>
    <t>Cser=</t>
  </si>
  <si>
    <t xml:space="preserve"> </t>
  </si>
  <si>
    <t>kCvar=</t>
  </si>
  <si>
    <t>Cген=</t>
  </si>
  <si>
    <t>Желтым выделены ячейки, в которые вносятся исходные данные. Сген - это собственная емкость промежуточных расчетов.</t>
  </si>
  <si>
    <t xml:space="preserve">генератора (монтажная, емкость активных элементов -транзисторов или ламп) в точке подключения контура. </t>
  </si>
  <si>
    <t xml:space="preserve">Результаты расчета в ячейках Cpar, Cser - обозначения согласно приложенной схемы. Если расчетные значения </t>
  </si>
  <si>
    <t xml:space="preserve">получились отрицательные, значит при указанных исходных данных такой диапазон частот перекрыть нельзя, требуется их </t>
  </si>
  <si>
    <t xml:space="preserve">изменить ( чаще всего величину индуктивности). Справа в верхних ячейках результаты </t>
  </si>
  <si>
    <t>Ск   min=</t>
  </si>
  <si>
    <t>Ск  max=</t>
  </si>
  <si>
    <t>F max=</t>
  </si>
  <si>
    <t>пФ</t>
  </si>
  <si>
    <t>мкГн</t>
  </si>
  <si>
    <t>F  min=</t>
  </si>
  <si>
    <t>МГц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</si>
</sst>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name val="Helv"/>
    </font>
    <font>
      <b/>
      <sz val="10"/>
      <name val="Helv"/>
    </font>
    <font>
      <sz val="10"/>
      <color indexed="63"/>
      <name val="Verdana"/>
      <family val="2"/>
      <charset val="204"/>
    </font>
    <font>
      <b/>
      <sz val="10"/>
      <name val="Helv"/>
      <charset val="204"/>
    </font>
    <font>
      <sz val="10"/>
      <name val="Helv"/>
      <charset val="204"/>
    </font>
    <font>
      <sz val="8"/>
      <name val="Helv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1" fillId="0" borderId="0" xfId="0" applyNumberFormat="1" applyFont="1" applyAlignment="1" applyProtection="1">
      <alignment horizontal="left"/>
      <protection locked="0"/>
    </xf>
    <xf numFmtId="0" fontId="1" fillId="0" borderId="0" xfId="0" applyNumberFormat="1" applyFont="1" applyProtection="1">
      <protection locked="0"/>
    </xf>
    <xf numFmtId="0" fontId="0" fillId="0" borderId="0" xfId="0" applyAlignment="1" applyProtection="1">
      <alignment horizontal="left"/>
      <protection locked="0"/>
    </xf>
    <xf numFmtId="2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1" fillId="0" borderId="0" xfId="0" applyNumberFormat="1" applyFont="1" applyAlignment="1" applyProtection="1">
      <alignment horizontal="right"/>
    </xf>
    <xf numFmtId="0" fontId="1" fillId="0" borderId="0" xfId="0" applyNumberFormat="1" applyFont="1" applyAlignment="1" applyProtection="1">
      <alignment horizontal="left"/>
    </xf>
    <xf numFmtId="0" fontId="1" fillId="0" borderId="0" xfId="0" applyNumberFormat="1" applyFont="1" applyAlignment="1" applyProtection="1">
      <alignment horizontal="center"/>
    </xf>
    <xf numFmtId="2" fontId="1" fillId="0" borderId="0" xfId="0" applyNumberFormat="1" applyFont="1" applyProtection="1"/>
    <xf numFmtId="0" fontId="0" fillId="0" borderId="0" xfId="0" applyNumberFormat="1" applyAlignment="1" applyProtection="1">
      <alignment horizontal="right"/>
    </xf>
    <xf numFmtId="2" fontId="0" fillId="0" borderId="0" xfId="0" applyNumberFormat="1" applyAlignment="1" applyProtection="1">
      <alignment horizontal="center"/>
    </xf>
    <xf numFmtId="0" fontId="0" fillId="0" borderId="0" xfId="0" applyNumberFormat="1" applyProtection="1"/>
    <xf numFmtId="0" fontId="0" fillId="0" borderId="0" xfId="0" applyProtection="1"/>
    <xf numFmtId="0" fontId="1" fillId="0" borderId="0" xfId="0" applyNumberFormat="1" applyFont="1" applyProtection="1"/>
    <xf numFmtId="2" fontId="1" fillId="2" borderId="1" xfId="0" applyNumberFormat="1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NumberFormat="1" applyFont="1" applyAlignment="1" applyProtection="1">
      <alignment horizontal="right"/>
    </xf>
    <xf numFmtId="2" fontId="1" fillId="3" borderId="1" xfId="0" applyNumberFormat="1" applyFont="1" applyFill="1" applyBorder="1" applyProtection="1"/>
    <xf numFmtId="164" fontId="3" fillId="4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11</xdr:row>
      <xdr:rowOff>123825</xdr:rowOff>
    </xdr:from>
    <xdr:to>
      <xdr:col>6</xdr:col>
      <xdr:colOff>9525</xdr:colOff>
      <xdr:row>22</xdr:row>
      <xdr:rowOff>114300</xdr:rowOff>
    </xdr:to>
    <xdr:grpSp>
      <xdr:nvGrpSpPr>
        <xdr:cNvPr id="1445" name="Group 21"/>
        <xdr:cNvGrpSpPr>
          <a:grpSpLocks/>
        </xdr:cNvGrpSpPr>
      </xdr:nvGrpSpPr>
      <xdr:grpSpPr bwMode="auto">
        <a:xfrm>
          <a:off x="409575" y="1896940"/>
          <a:ext cx="3336681" cy="1763591"/>
          <a:chOff x="271" y="165"/>
          <a:chExt cx="351" cy="186"/>
        </a:xfrm>
      </xdr:grpSpPr>
      <xdr:sp macro="" textlink="">
        <xdr:nvSpPr>
          <xdr:cNvPr id="1446" name="Rectangle 1"/>
          <xdr:cNvSpPr>
            <a:spLocks noChangeArrowheads="1"/>
          </xdr:cNvSpPr>
        </xdr:nvSpPr>
        <xdr:spPr bwMode="auto">
          <a:xfrm>
            <a:off x="271" y="165"/>
            <a:ext cx="351" cy="18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47" name="Line 2"/>
          <xdr:cNvSpPr>
            <a:spLocks noChangeShapeType="1"/>
          </xdr:cNvSpPr>
        </xdr:nvSpPr>
        <xdr:spPr bwMode="auto">
          <a:xfrm>
            <a:off x="346" y="217"/>
            <a:ext cx="0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48" name="Freeform 3"/>
          <xdr:cNvSpPr>
            <a:spLocks/>
          </xdr:cNvSpPr>
        </xdr:nvSpPr>
        <xdr:spPr bwMode="auto">
          <a:xfrm>
            <a:off x="331" y="233"/>
            <a:ext cx="131" cy="95"/>
          </a:xfrm>
          <a:custGeom>
            <a:avLst/>
            <a:gdLst>
              <a:gd name="T0" fmla="*/ 15 w 131"/>
              <a:gd name="T1" fmla="*/ 0 h 95"/>
              <a:gd name="T2" fmla="*/ 6 w 131"/>
              <a:gd name="T3" fmla="*/ 5 h 95"/>
              <a:gd name="T4" fmla="*/ 7 w 131"/>
              <a:gd name="T5" fmla="*/ 15 h 95"/>
              <a:gd name="T6" fmla="*/ 17 w 131"/>
              <a:gd name="T7" fmla="*/ 18 h 95"/>
              <a:gd name="T8" fmla="*/ 8 w 131"/>
              <a:gd name="T9" fmla="*/ 21 h 95"/>
              <a:gd name="T10" fmla="*/ 6 w 131"/>
              <a:gd name="T11" fmla="*/ 30 h 95"/>
              <a:gd name="T12" fmla="*/ 15 w 131"/>
              <a:gd name="T13" fmla="*/ 34 h 95"/>
              <a:gd name="T14" fmla="*/ 18 w 131"/>
              <a:gd name="T15" fmla="*/ 35 h 95"/>
              <a:gd name="T16" fmla="*/ 8 w 131"/>
              <a:gd name="T17" fmla="*/ 39 h 95"/>
              <a:gd name="T18" fmla="*/ 19 w 131"/>
              <a:gd name="T19" fmla="*/ 56 h 95"/>
              <a:gd name="T20" fmla="*/ 5 w 131"/>
              <a:gd name="T21" fmla="*/ 60 h 95"/>
              <a:gd name="T22" fmla="*/ 18 w 131"/>
              <a:gd name="T23" fmla="*/ 75 h 95"/>
              <a:gd name="T24" fmla="*/ 17 w 131"/>
              <a:gd name="T25" fmla="*/ 95 h 95"/>
              <a:gd name="T26" fmla="*/ 131 w 131"/>
              <a:gd name="T27" fmla="*/ 95 h 95"/>
              <a:gd name="T28" fmla="*/ 131 w 131"/>
              <a:gd name="T29" fmla="*/ 47 h 95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31"/>
              <a:gd name="T46" fmla="*/ 0 h 95"/>
              <a:gd name="T47" fmla="*/ 131 w 131"/>
              <a:gd name="T48" fmla="*/ 95 h 95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31" h="95">
                <a:moveTo>
                  <a:pt x="15" y="0"/>
                </a:moveTo>
                <a:cubicBezTo>
                  <a:pt x="8" y="5"/>
                  <a:pt x="11" y="3"/>
                  <a:pt x="6" y="5"/>
                </a:cubicBezTo>
                <a:cubicBezTo>
                  <a:pt x="5" y="9"/>
                  <a:pt x="4" y="10"/>
                  <a:pt x="7" y="15"/>
                </a:cubicBezTo>
                <a:cubicBezTo>
                  <a:pt x="9" y="18"/>
                  <a:pt x="17" y="18"/>
                  <a:pt x="17" y="18"/>
                </a:cubicBezTo>
                <a:cubicBezTo>
                  <a:pt x="14" y="19"/>
                  <a:pt x="8" y="21"/>
                  <a:pt x="8" y="21"/>
                </a:cubicBezTo>
                <a:cubicBezTo>
                  <a:pt x="5" y="24"/>
                  <a:pt x="3" y="24"/>
                  <a:pt x="6" y="30"/>
                </a:cubicBezTo>
                <a:cubicBezTo>
                  <a:pt x="7" y="32"/>
                  <a:pt x="15" y="34"/>
                  <a:pt x="15" y="34"/>
                </a:cubicBezTo>
                <a:cubicBezTo>
                  <a:pt x="18" y="35"/>
                  <a:pt x="18" y="38"/>
                  <a:pt x="18" y="35"/>
                </a:cubicBezTo>
                <a:cubicBezTo>
                  <a:pt x="14" y="36"/>
                  <a:pt x="11" y="37"/>
                  <a:pt x="8" y="39"/>
                </a:cubicBezTo>
                <a:cubicBezTo>
                  <a:pt x="0" y="50"/>
                  <a:pt x="6" y="56"/>
                  <a:pt x="19" y="56"/>
                </a:cubicBezTo>
                <a:cubicBezTo>
                  <a:pt x="14" y="58"/>
                  <a:pt x="10" y="58"/>
                  <a:pt x="5" y="60"/>
                </a:cubicBezTo>
                <a:cubicBezTo>
                  <a:pt x="2" y="70"/>
                  <a:pt x="11" y="72"/>
                  <a:pt x="18" y="75"/>
                </a:cubicBezTo>
                <a:lnTo>
                  <a:pt x="17" y="95"/>
                </a:lnTo>
                <a:lnTo>
                  <a:pt x="131" y="95"/>
                </a:lnTo>
                <a:lnTo>
                  <a:pt x="131" y="47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49" name="Line 4"/>
          <xdr:cNvSpPr>
            <a:spLocks noChangeShapeType="1"/>
          </xdr:cNvSpPr>
        </xdr:nvSpPr>
        <xdr:spPr bwMode="auto">
          <a:xfrm>
            <a:off x="347" y="218"/>
            <a:ext cx="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50" name="Line 5"/>
          <xdr:cNvSpPr>
            <a:spLocks noChangeShapeType="1"/>
          </xdr:cNvSpPr>
        </xdr:nvSpPr>
        <xdr:spPr bwMode="auto">
          <a:xfrm>
            <a:off x="391" y="203"/>
            <a:ext cx="0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51" name="Line 6"/>
          <xdr:cNvSpPr>
            <a:spLocks noChangeShapeType="1"/>
          </xdr:cNvSpPr>
        </xdr:nvSpPr>
        <xdr:spPr bwMode="auto">
          <a:xfrm>
            <a:off x="401" y="203"/>
            <a:ext cx="0" cy="2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52" name="Line 7"/>
          <xdr:cNvSpPr>
            <a:spLocks noChangeShapeType="1"/>
          </xdr:cNvSpPr>
        </xdr:nvSpPr>
        <xdr:spPr bwMode="auto">
          <a:xfrm flipV="1">
            <a:off x="402" y="218"/>
            <a:ext cx="5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53" name="Line 8"/>
          <xdr:cNvSpPr>
            <a:spLocks noChangeShapeType="1"/>
          </xdr:cNvSpPr>
        </xdr:nvSpPr>
        <xdr:spPr bwMode="auto">
          <a:xfrm>
            <a:off x="460" y="217"/>
            <a:ext cx="0" cy="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54" name="Line 9"/>
          <xdr:cNvSpPr>
            <a:spLocks noChangeShapeType="1"/>
          </xdr:cNvSpPr>
        </xdr:nvSpPr>
        <xdr:spPr bwMode="auto">
          <a:xfrm>
            <a:off x="440" y="267"/>
            <a:ext cx="3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55" name="Line 10"/>
          <xdr:cNvSpPr>
            <a:spLocks noChangeShapeType="1"/>
          </xdr:cNvSpPr>
        </xdr:nvSpPr>
        <xdr:spPr bwMode="auto">
          <a:xfrm>
            <a:off x="440" y="279"/>
            <a:ext cx="3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56" name="Line 11"/>
          <xdr:cNvSpPr>
            <a:spLocks noChangeShapeType="1"/>
          </xdr:cNvSpPr>
        </xdr:nvSpPr>
        <xdr:spPr bwMode="auto">
          <a:xfrm flipV="1">
            <a:off x="444" y="250"/>
            <a:ext cx="31" cy="4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57" name="Line 12"/>
          <xdr:cNvSpPr>
            <a:spLocks noChangeShapeType="1"/>
          </xdr:cNvSpPr>
        </xdr:nvSpPr>
        <xdr:spPr bwMode="auto">
          <a:xfrm>
            <a:off x="460" y="218"/>
            <a:ext cx="5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58" name="Line 13"/>
          <xdr:cNvSpPr>
            <a:spLocks noChangeShapeType="1"/>
          </xdr:cNvSpPr>
        </xdr:nvSpPr>
        <xdr:spPr bwMode="auto">
          <a:xfrm>
            <a:off x="516" y="218"/>
            <a:ext cx="0" cy="4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59" name="Line 14"/>
          <xdr:cNvSpPr>
            <a:spLocks noChangeShapeType="1"/>
          </xdr:cNvSpPr>
        </xdr:nvSpPr>
        <xdr:spPr bwMode="auto">
          <a:xfrm>
            <a:off x="518" y="279"/>
            <a:ext cx="0" cy="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0" name="Line 15"/>
          <xdr:cNvSpPr>
            <a:spLocks noChangeShapeType="1"/>
          </xdr:cNvSpPr>
        </xdr:nvSpPr>
        <xdr:spPr bwMode="auto">
          <a:xfrm flipH="1" flipV="1">
            <a:off x="464" y="328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1" name="Line 16"/>
          <xdr:cNvSpPr>
            <a:spLocks noChangeShapeType="1"/>
          </xdr:cNvSpPr>
        </xdr:nvSpPr>
        <xdr:spPr bwMode="auto">
          <a:xfrm>
            <a:off x="498" y="264"/>
            <a:ext cx="3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2" name="Line 17"/>
          <xdr:cNvSpPr>
            <a:spLocks noChangeShapeType="1"/>
          </xdr:cNvSpPr>
        </xdr:nvSpPr>
        <xdr:spPr bwMode="auto">
          <a:xfrm>
            <a:off x="499" y="278"/>
            <a:ext cx="3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376" y="174"/>
            <a:ext cx="40" cy="2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Helv"/>
              </a:rPr>
              <a:t>Cser</a:t>
            </a:r>
          </a:p>
        </xdr:txBody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542" y="258"/>
            <a:ext cx="47" cy="2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Helv"/>
              </a:rPr>
              <a:t>Cpar</a:t>
            </a:r>
          </a:p>
        </xdr:txBody>
      </xdr:sp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304" y="260"/>
            <a:ext cx="25" cy="2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Helv"/>
              </a:rPr>
              <a:t>Lk</a:t>
            </a:r>
          </a:p>
        </xdr:txBody>
      </xdr:sp>
    </xdr:grpSp>
    <xdr:clientData/>
  </xdr:twoCellAnchor>
  <xdr:twoCellAnchor>
    <xdr:from>
      <xdr:col>3</xdr:col>
      <xdr:colOff>85725</xdr:colOff>
      <xdr:row>4</xdr:row>
      <xdr:rowOff>66260</xdr:rowOff>
    </xdr:from>
    <xdr:to>
      <xdr:col>5</xdr:col>
      <xdr:colOff>505239</xdr:colOff>
      <xdr:row>9</xdr:row>
      <xdr:rowOff>140804</xdr:rowOff>
    </xdr:to>
    <xdr:sp macro="" textlink="">
      <xdr:nvSpPr>
        <xdr:cNvPr id="23" name="Скругленный прямоугольник 22"/>
        <xdr:cNvSpPr/>
      </xdr:nvSpPr>
      <xdr:spPr bwMode="auto">
        <a:xfrm>
          <a:off x="1924464" y="728869"/>
          <a:ext cx="1728166" cy="902805"/>
        </a:xfrm>
        <a:prstGeom prst="roundRect">
          <a:avLst/>
        </a:prstGeom>
        <a:noFill/>
        <a:ln w="4127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591284</xdr:colOff>
      <xdr:row>7</xdr:row>
      <xdr:rowOff>126023</xdr:rowOff>
    </xdr:from>
    <xdr:to>
      <xdr:col>10</xdr:col>
      <xdr:colOff>366347</xdr:colOff>
      <xdr:row>10</xdr:row>
      <xdr:rowOff>124880</xdr:rowOff>
    </xdr:to>
    <xdr:sp macro="" textlink="">
      <xdr:nvSpPr>
        <xdr:cNvPr id="24" name="Стрелка влево 23"/>
        <xdr:cNvSpPr/>
      </xdr:nvSpPr>
      <xdr:spPr bwMode="auto">
        <a:xfrm>
          <a:off x="3719880" y="1254369"/>
          <a:ext cx="2815736" cy="482434"/>
        </a:xfrm>
        <a:prstGeom prst="leftArrow">
          <a:avLst/>
        </a:prstGeom>
        <a:solidFill>
          <a:schemeClr val="tx2">
            <a:lumMod val="20000"/>
            <a:lumOff val="80000"/>
            <a:alpha val="31000"/>
          </a:schemeClr>
        </a:solidFill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600" b="1">
              <a:solidFill>
                <a:srgbClr val="FF0000"/>
              </a:solidFill>
            </a:rPr>
            <a:t>Выходные</a:t>
          </a:r>
          <a:r>
            <a:rPr lang="ru-RU" sz="1600" b="1" baseline="0">
              <a:solidFill>
                <a:srgbClr val="FF0000"/>
              </a:solidFill>
            </a:rPr>
            <a:t> данные.</a:t>
          </a:r>
          <a:endParaRPr lang="ru-RU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13</xdr:row>
      <xdr:rowOff>95250</xdr:rowOff>
    </xdr:from>
    <xdr:to>
      <xdr:col>8</xdr:col>
      <xdr:colOff>47625</xdr:colOff>
      <xdr:row>28</xdr:row>
      <xdr:rowOff>114300</xdr:rowOff>
    </xdr:to>
    <xdr:pic>
      <xdr:nvPicPr>
        <xdr:cNvPr id="20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2200275"/>
          <a:ext cx="3686175" cy="244792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542925</xdr:colOff>
      <xdr:row>3</xdr:row>
      <xdr:rowOff>142874</xdr:rowOff>
    </xdr:from>
    <xdr:to>
      <xdr:col>3</xdr:col>
      <xdr:colOff>437831</xdr:colOff>
      <xdr:row>12</xdr:row>
      <xdr:rowOff>104774</xdr:rowOff>
    </xdr:to>
    <xdr:sp macro="" textlink="">
      <xdr:nvSpPr>
        <xdr:cNvPr id="3" name="Скругленный прямоугольник 2"/>
        <xdr:cNvSpPr/>
      </xdr:nvSpPr>
      <xdr:spPr bwMode="auto">
        <a:xfrm>
          <a:off x="542925" y="628649"/>
          <a:ext cx="1723706" cy="1419225"/>
        </a:xfrm>
        <a:prstGeom prst="roundRect">
          <a:avLst/>
        </a:prstGeom>
        <a:noFill/>
        <a:ln w="4127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56988</xdr:colOff>
      <xdr:row>7</xdr:row>
      <xdr:rowOff>85730</xdr:rowOff>
    </xdr:from>
    <xdr:to>
      <xdr:col>10</xdr:col>
      <xdr:colOff>200025</xdr:colOff>
      <xdr:row>24</xdr:row>
      <xdr:rowOff>104939</xdr:rowOff>
    </xdr:to>
    <xdr:sp macro="" textlink="">
      <xdr:nvSpPr>
        <xdr:cNvPr id="4" name="Стрелка влево 3"/>
        <xdr:cNvSpPr/>
      </xdr:nvSpPr>
      <xdr:spPr bwMode="auto">
        <a:xfrm rot="16200000" flipH="1">
          <a:off x="4533740" y="2228853"/>
          <a:ext cx="2771934" cy="752637"/>
        </a:xfrm>
        <a:prstGeom prst="leftArrow">
          <a:avLst/>
        </a:prstGeom>
        <a:solidFill>
          <a:schemeClr val="tx2">
            <a:lumMod val="20000"/>
            <a:lumOff val="80000"/>
            <a:alpha val="31000"/>
          </a:schemeClr>
        </a:solidFill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600" b="1">
              <a:solidFill>
                <a:srgbClr val="FF0000"/>
              </a:solidFill>
            </a:rPr>
            <a:t>Результат</a:t>
          </a:r>
        </a:p>
      </xdr:txBody>
    </xdr:sp>
    <xdr:clientData/>
  </xdr:twoCellAnchor>
  <xdr:twoCellAnchor>
    <xdr:from>
      <xdr:col>4</xdr:col>
      <xdr:colOff>47625</xdr:colOff>
      <xdr:row>10</xdr:row>
      <xdr:rowOff>57150</xdr:rowOff>
    </xdr:from>
    <xdr:to>
      <xdr:col>8</xdr:col>
      <xdr:colOff>424961</xdr:colOff>
      <xdr:row>13</xdr:row>
      <xdr:rowOff>53809</xdr:rowOff>
    </xdr:to>
    <xdr:sp macro="" textlink="">
      <xdr:nvSpPr>
        <xdr:cNvPr id="5" name="Стрелка влево 4"/>
        <xdr:cNvSpPr/>
      </xdr:nvSpPr>
      <xdr:spPr bwMode="auto">
        <a:xfrm>
          <a:off x="2486025" y="1676400"/>
          <a:ext cx="2815736" cy="482434"/>
        </a:xfrm>
        <a:prstGeom prst="leftArrow">
          <a:avLst/>
        </a:prstGeom>
        <a:solidFill>
          <a:schemeClr val="tx2">
            <a:lumMod val="20000"/>
            <a:lumOff val="80000"/>
            <a:alpha val="31000"/>
          </a:schemeClr>
        </a:solidFill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600" b="1">
              <a:solidFill>
                <a:srgbClr val="FF0000"/>
              </a:solidFill>
            </a:rPr>
            <a:t>Вводим</a:t>
          </a:r>
          <a:r>
            <a:rPr lang="ru-RU" sz="1600" b="1" baseline="0">
              <a:solidFill>
                <a:srgbClr val="FF0000"/>
              </a:solidFill>
            </a:rPr>
            <a:t> данные.</a:t>
          </a:r>
          <a:endParaRPr lang="ru-RU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2" zoomScale="130" zoomScaleNormal="130" workbookViewId="0">
      <selection activeCell="K15" sqref="K15"/>
    </sheetView>
  </sheetViews>
  <sheetFormatPr defaultRowHeight="12.75"/>
  <cols>
    <col min="1" max="1" width="9.140625" style="5"/>
    <col min="2" max="2" width="9.140625" style="3"/>
    <col min="3" max="4" width="9.140625" style="5"/>
    <col min="5" max="5" width="10.42578125" style="5" customWidth="1"/>
    <col min="6" max="16384" width="9.140625" style="5"/>
  </cols>
  <sheetData>
    <row r="1" spans="1:9">
      <c r="A1" s="2"/>
      <c r="C1" s="2"/>
      <c r="D1" s="2"/>
      <c r="E1" s="4"/>
      <c r="F1" s="2"/>
      <c r="G1" s="4" t="s">
        <v>0</v>
      </c>
    </row>
    <row r="2" spans="1:9">
      <c r="A2" s="2"/>
      <c r="B2" s="1"/>
      <c r="C2" s="2"/>
      <c r="D2" s="2"/>
      <c r="E2" s="4"/>
      <c r="F2" s="2"/>
      <c r="H2" s="6"/>
    </row>
    <row r="3" spans="1:9">
      <c r="A3" s="8" t="s">
        <v>1</v>
      </c>
      <c r="B3" s="17">
        <v>3.5</v>
      </c>
      <c r="C3" s="10" t="s">
        <v>2</v>
      </c>
      <c r="D3" s="8" t="s">
        <v>3</v>
      </c>
      <c r="E3" s="11">
        <f>(159.1/Fmax)^2/Lk-B9</f>
        <v>216.29</v>
      </c>
      <c r="F3" s="10" t="s">
        <v>4</v>
      </c>
      <c r="G3" s="12" t="s">
        <v>5</v>
      </c>
      <c r="H3" s="13">
        <f>Ckmax-Ckmin</f>
        <v>93.28</v>
      </c>
      <c r="I3" s="14" t="s">
        <v>4</v>
      </c>
    </row>
    <row r="4" spans="1:9">
      <c r="A4" s="8" t="s">
        <v>6</v>
      </c>
      <c r="B4" s="17">
        <v>3</v>
      </c>
      <c r="C4" s="10" t="s">
        <v>2</v>
      </c>
      <c r="D4" s="8" t="s">
        <v>7</v>
      </c>
      <c r="E4" s="11">
        <f>(159.1/Fmin)^2/Lk-B9</f>
        <v>309.57</v>
      </c>
      <c r="F4" s="10" t="s">
        <v>4</v>
      </c>
      <c r="G4" s="12" t="s">
        <v>8</v>
      </c>
      <c r="H4" s="13">
        <f>Ckmax/Ckmin</f>
        <v>1.43</v>
      </c>
      <c r="I4" s="15"/>
    </row>
    <row r="5" spans="1:9">
      <c r="A5" s="8" t="s">
        <v>9</v>
      </c>
      <c r="B5" s="18">
        <v>8</v>
      </c>
      <c r="C5" s="10" t="s">
        <v>10</v>
      </c>
      <c r="D5" s="8"/>
      <c r="E5" s="16"/>
      <c r="F5" s="10"/>
      <c r="G5" s="15"/>
      <c r="H5" s="15"/>
      <c r="I5" s="15"/>
    </row>
    <row r="6" spans="1:9">
      <c r="A6" s="8" t="s">
        <v>11</v>
      </c>
      <c r="B6" s="17">
        <v>10</v>
      </c>
      <c r="C6" s="10" t="s">
        <v>4</v>
      </c>
      <c r="D6" s="8"/>
      <c r="E6" s="16"/>
      <c r="F6" s="10"/>
      <c r="G6" s="15"/>
      <c r="H6" s="15"/>
      <c r="I6" s="15"/>
    </row>
    <row r="7" spans="1:9">
      <c r="A7" s="8" t="s">
        <v>12</v>
      </c>
      <c r="B7" s="17">
        <v>360</v>
      </c>
      <c r="C7" s="10" t="s">
        <v>4</v>
      </c>
      <c r="D7" s="8" t="s">
        <v>13</v>
      </c>
      <c r="E7" s="32">
        <f>SQRT(((Cmin+Cmax)/2)^2+Ckmin*Ckmax*(Cmax-Cmin)/(Ckmax-Ckmin)-Cmin*Cmax)-(Cmin+Cmax)/2</f>
        <v>345.9</v>
      </c>
      <c r="F7" s="10" t="s">
        <v>4</v>
      </c>
      <c r="G7" s="15"/>
      <c r="H7" s="15"/>
      <c r="I7" s="15"/>
    </row>
    <row r="8" spans="1:9">
      <c r="A8" s="8" t="s">
        <v>16</v>
      </c>
      <c r="B8" s="9">
        <f>B7/B6</f>
        <v>36</v>
      </c>
      <c r="C8" s="16"/>
      <c r="D8" s="8" t="s">
        <v>14</v>
      </c>
      <c r="E8" s="32">
        <f>Ckmin*(Cpar+Cmin)/(Cpar+(Cmin-Ckmin))</f>
        <v>551.38</v>
      </c>
      <c r="F8" s="10" t="s">
        <v>4</v>
      </c>
      <c r="G8" s="15"/>
      <c r="H8" s="15"/>
      <c r="I8" s="15"/>
    </row>
    <row r="9" spans="1:9">
      <c r="A9" s="8" t="s">
        <v>17</v>
      </c>
      <c r="B9" s="19">
        <v>42</v>
      </c>
      <c r="C9" s="15"/>
      <c r="D9" s="15"/>
      <c r="E9" s="15"/>
      <c r="F9" s="15"/>
      <c r="G9" s="15"/>
      <c r="H9" s="15"/>
      <c r="I9" s="15"/>
    </row>
    <row r="10" spans="1:9">
      <c r="A10" s="7"/>
    </row>
    <row r="11" spans="1:9">
      <c r="A11" s="7"/>
      <c r="E11" s="6" t="s">
        <v>15</v>
      </c>
    </row>
    <row r="12" spans="1:9">
      <c r="E12" s="6"/>
    </row>
    <row r="13" spans="1:9">
      <c r="E13" s="6"/>
    </row>
    <row r="14" spans="1:9">
      <c r="E14" s="7" t="s">
        <v>15</v>
      </c>
    </row>
    <row r="25" spans="1:1">
      <c r="A25" s="20" t="s">
        <v>18</v>
      </c>
    </row>
    <row r="26" spans="1:1">
      <c r="A26" s="7" t="s">
        <v>19</v>
      </c>
    </row>
    <row r="27" spans="1:1">
      <c r="A27" s="7" t="s">
        <v>20</v>
      </c>
    </row>
    <row r="28" spans="1:1">
      <c r="A28" s="5" t="s">
        <v>21</v>
      </c>
    </row>
    <row r="29" spans="1:1">
      <c r="A29" s="5" t="s">
        <v>22</v>
      </c>
    </row>
  </sheetData>
  <phoneticPr fontId="0" type="noConversion"/>
  <printOptions headings="1" gridLines="1"/>
  <pageMargins left="0.75" right="0.75" top="1" bottom="1" header="0.5" footer="0.5"/>
  <pageSetup paperSize="9" orientation="portrait" r:id="rId1"/>
  <headerFooter alignWithMargins="0">
    <oddHeader>&amp;F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5:M16"/>
  <sheetViews>
    <sheetView workbookViewId="0">
      <selection activeCell="K30" sqref="K30"/>
    </sheetView>
  </sheetViews>
  <sheetFormatPr defaultRowHeight="12.75"/>
  <sheetData>
    <row r="5" spans="2:13">
      <c r="D5" s="24"/>
    </row>
    <row r="6" spans="2:13">
      <c r="B6" s="8" t="s">
        <v>11</v>
      </c>
      <c r="C6" s="21">
        <v>10</v>
      </c>
      <c r="D6" s="26" t="s">
        <v>26</v>
      </c>
      <c r="F6" s="22" t="s">
        <v>23</v>
      </c>
      <c r="G6">
        <f>(C6+C11)*C12/(C6+C11+C12)+C10</f>
        <v>256.43181818181802</v>
      </c>
      <c r="I6" s="23" t="s">
        <v>25</v>
      </c>
      <c r="J6" s="33">
        <f>(1000/(2*PI()))/SQRT(C9*G6)</f>
        <v>3.5139999999999998</v>
      </c>
      <c r="K6" s="29" t="s">
        <v>29</v>
      </c>
    </row>
    <row r="7" spans="2:13">
      <c r="B7" s="8" t="s">
        <v>12</v>
      </c>
      <c r="C7" s="21">
        <v>360</v>
      </c>
      <c r="D7" s="27" t="s">
        <v>26</v>
      </c>
      <c r="F7" s="22" t="s">
        <v>24</v>
      </c>
      <c r="G7">
        <f>(C7+C11)*C12/(C7+C11+C12)+C10</f>
        <v>340.53658536585402</v>
      </c>
      <c r="I7" s="23" t="s">
        <v>28</v>
      </c>
      <c r="J7" s="33">
        <f>(1000/(2*PI()))/SQRT(C9*G7)</f>
        <v>3.0489999999999999</v>
      </c>
      <c r="K7" s="29" t="s">
        <v>29</v>
      </c>
    </row>
    <row r="8" spans="2:13">
      <c r="B8" s="8" t="s">
        <v>16</v>
      </c>
      <c r="C8" s="30">
        <f>C7/C6</f>
        <v>36</v>
      </c>
      <c r="D8" s="28"/>
    </row>
    <row r="9" spans="2:13">
      <c r="B9" s="8" t="s">
        <v>9</v>
      </c>
      <c r="C9" s="21">
        <v>8</v>
      </c>
      <c r="D9" s="27" t="s">
        <v>27</v>
      </c>
    </row>
    <row r="10" spans="2:13">
      <c r="B10" s="8" t="s">
        <v>17</v>
      </c>
      <c r="C10" s="21">
        <v>42</v>
      </c>
      <c r="D10" s="27" t="s">
        <v>26</v>
      </c>
    </row>
    <row r="11" spans="2:13">
      <c r="B11" s="31" t="s">
        <v>13</v>
      </c>
      <c r="C11" s="21">
        <v>360</v>
      </c>
      <c r="D11" s="27" t="s">
        <v>26</v>
      </c>
    </row>
    <row r="12" spans="2:13">
      <c r="B12" s="31" t="s">
        <v>14</v>
      </c>
      <c r="C12" s="21">
        <v>510</v>
      </c>
      <c r="D12" s="27" t="s">
        <v>26</v>
      </c>
    </row>
    <row r="13" spans="2:13">
      <c r="D13" s="25"/>
      <c r="M13" s="33"/>
    </row>
    <row r="14" spans="2:13">
      <c r="D14" s="24"/>
      <c r="M14" s="33"/>
    </row>
    <row r="15" spans="2:13">
      <c r="D15" s="24"/>
    </row>
    <row r="16" spans="2:13">
      <c r="D16" s="24"/>
    </row>
  </sheetData>
  <phoneticPr fontId="5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KONTUR3C</vt:lpstr>
      <vt:lpstr>Проверка</vt:lpstr>
      <vt:lpstr>Ckmax</vt:lpstr>
      <vt:lpstr>Ckmin</vt:lpstr>
      <vt:lpstr>Cmax</vt:lpstr>
      <vt:lpstr>Cmin</vt:lpstr>
      <vt:lpstr>Cpar</vt:lpstr>
      <vt:lpstr>Fmax</vt:lpstr>
      <vt:lpstr>Fmin</vt:lpstr>
      <vt:lpstr>Lk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</dc:creator>
  <cp:lastModifiedBy>neo</cp:lastModifiedBy>
  <dcterms:created xsi:type="dcterms:W3CDTF">2017-05-30T13:36:58Z</dcterms:created>
  <dcterms:modified xsi:type="dcterms:W3CDTF">2019-04-11T15:35:15Z</dcterms:modified>
</cp:coreProperties>
</file>